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2 квартал\2- 184-КС-2017_ТП факельного хоз-ва. Модерн. общезав. фак-го коллектора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'9.1.'!$A$1:$G$44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62913"/>
</workbook>
</file>

<file path=xl/calcChain.xml><?xml version="1.0" encoding="utf-8"?>
<calcChain xmlns="http://schemas.openxmlformats.org/spreadsheetml/2006/main">
  <c r="C37" i="54" l="1"/>
  <c r="D35" i="54"/>
  <c r="D39" i="54" s="1"/>
  <c r="C35" i="54"/>
  <c r="C39" i="54" s="1"/>
  <c r="D17" i="54" l="1"/>
  <c r="D24" i="54"/>
  <c r="D26" i="54" s="1"/>
  <c r="D25" i="54" l="1"/>
  <c r="D9" i="54" l="1"/>
  <c r="D10" i="54" l="1"/>
  <c r="D11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<sst xmlns="http://schemas.openxmlformats.org/spreadsheetml/2006/main" count="212" uniqueCount="184">
  <si>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</si>
  <si>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</si>
  <si>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</si>
  <si>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</si>
  <si>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</si>
  <si>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</si>
  <si>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</si>
  <si>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</si>
  <si>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</si>
  <si>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</si>
  <si>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</si>
  <si>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</si>
  <si>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</si>
  <si>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</si>
  <si>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</si>
  <si>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</si>
  <si>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</si>
  <si>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</si>
  <si>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</si>
  <si>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</si>
  <si>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</si>
  <si>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</si>
  <si>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</si>
  <si>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</si>
  <si>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</si>
  <si>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</si>
  <si>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</si>
  <si>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</si>
  <si>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</si>
  <si>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</si>
  <si>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</si>
  <si>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</si>
  <si>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</si>
  <si>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</si>
  <si>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</si>
  <si>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</si>
  <si>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</si>
  <si>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</si>
  <si>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</si>
  <si>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</si>
  <si>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</si>
  <si>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</si>
  <si>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</si>
  <si>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</si>
  <si>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</si>
  <si>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</si>
  <si>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</si>
  <si>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</si>
  <si>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</si>
  <si>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</si>
  <si>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</si>
  <si>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</si>
  <si>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</si>
  <si>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</si>
  <si>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</si>
  <si>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</si>
  <si>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</si>
  <si>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</si>
  <si>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</si>
  <si>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</si>
  <si>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</si>
  <si>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</si>
  <si>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</si>
  <si>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</si>
  <si>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</si>
  <si>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</si>
  <si>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</si>
  <si>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</si>
  <si>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</si>
  <si>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</si>
  <si>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</si>
  <si>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</si>
  <si>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</si>
  <si>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</si>
  <si>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</si>
  <si>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</si>
  <si>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</si>
  <si>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</si>
  <si>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</si>
  <si>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</si>
  <si>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</si>
  <si>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</si>
  <si>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</si>
  <si>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</si>
  <si>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</si>
  <si>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</si>
  <si>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</si>
  <si>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</si>
  <si>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</si>
  <si>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</si>
  <si>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</si>
  <si>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</si>
  <si>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</si>
  <si>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</si>
  <si>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</si>
  <si>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</si>
  <si>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</si>
  <si>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</si>
  <si>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</si>
  <si>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</si>
  <si>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</si>
  <si>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</si>
  <si>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</si>
  <si>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</si>
  <si>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</si>
  <si>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</si>
  <si>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</si>
  <si>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</si>
  <si>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</si>
  <si>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</si>
  <si>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</si>
  <si>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</si>
  <si>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</si>
  <si>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</si>
  <si>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</si>
  <si>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</si>
  <si>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</si>
  <si>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</si>
  <si>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</si>
  <si>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</si>
  <si>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</si>
  <si>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</si>
  <si>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</si>
  <si>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</si>
  <si>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</si>
  <si>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</si>
  <si>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</si>
  <si>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</si>
  <si>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</si>
  <si>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</si>
  <si>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</si>
  <si>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</si>
  <si>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</si>
  <si>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</si>
  <si>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</si>
  <si>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</si>
  <si>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</si>
  <si>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</si>
  <si>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</si>
  <si>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</si>
  <si>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</si>
  <si>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</si>
  <si>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</si>
  <si>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</si>
  <si>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</si>
  <si>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</si>
  <si>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</si>
  <si>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</si>
  <si>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</si>
  <si>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</si>
  <si>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</si>
  <si>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</si>
  <si>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</si>
  <si>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</si>
  <si>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</si>
  <si>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</si>
  <si>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Накладные расходы (НРпнр) **</t>
  </si>
  <si>
    <t>Сметная прибыль (СП пнр) **</t>
  </si>
  <si>
    <t>Экспертная оценка доли затрат в общей сумме опциона</t>
  </si>
  <si>
    <t>Оцениваемый параметр
(ЗП план = ДР*0,12)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</si>
  <si>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</si>
  <si>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</si>
  <si>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</si>
  <si>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</si>
  <si>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</si>
  <si>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</si>
  <si>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</si>
  <si>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</si>
  <si>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</si>
  <si>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</si>
  <si>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Комплекс работ по техническому перевооружению факельного хозяйства. Модернизация общезаводского факельного коллектора в 2017 - 2018 г.</t>
  </si>
  <si>
    <t>ИТОГО В СРЕДНЕМ</t>
  </si>
  <si>
    <t>а при указании претендентом НР и СП в процентном выражении - для расчета  принимается процент претендента.</t>
  </si>
  <si>
    <t>монтаж труб-в (ТМ изм, ППР)-40% от суммы опциона по СМР</t>
  </si>
  <si>
    <t>изготовление м/констр (КМ изм)-5% от суммы опциона по СМР</t>
  </si>
  <si>
    <t>сети НВК (НВК изм, ППР)-30 % от суммы опциона по СМР</t>
  </si>
  <si>
    <t>монтаж м/констр (КМ изм)-25% от суммы опциона по СМР</t>
  </si>
  <si>
    <t>расчет средних величин  накладных расходов и сметной прибыли  НР и СП приведен ниже:</t>
  </si>
  <si>
    <t>Оцениваемый параметр
(ЗП план.пнр = ДР*0,00)</t>
  </si>
  <si>
    <r>
      <t xml:space="preserve">* - при условии указания претендентом в Регламенте СМР на доп.работы накладных расходов и см.прибыли - </t>
    </r>
    <r>
      <rPr>
        <i/>
        <sz val="11"/>
        <color theme="1"/>
        <rFont val="Times New Roman"/>
        <family val="1"/>
        <charset val="204"/>
      </rPr>
      <t>"по видам работ"</t>
    </r>
  </si>
  <si>
    <t>** - 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</si>
  <si>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32 %;</t>
  </si>
  <si>
    <t>Приложение № 9.1. к ПДО</t>
  </si>
  <si>
    <t>Приложение № 9.2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</si>
</sst>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43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0" fillId="0" borderId="0" xfId="33" applyFont="1" applyFill="1" applyAlignment="1">
      <alignment horizontal="center"/>
    </xf>
    <xf numFmtId="0" fontId="34" fillId="0" borderId="0" xfId="33" applyFont="1" applyFill="1" applyAlignment="1">
      <alignment horizontal="right"/>
    </xf>
    <xf numFmtId="9" fontId="34" fillId="0" borderId="0" xfId="33" applyNumberFormat="1" applyFont="1" applyFill="1"/>
    <xf numFmtId="0" fontId="34" fillId="0" borderId="0" xfId="33" applyFont="1" applyFill="1"/>
    <xf numFmtId="0" fontId="34" fillId="0" borderId="39" xfId="33" applyFont="1" applyFill="1" applyBorder="1" applyAlignment="1">
      <alignment horizontal="right"/>
    </xf>
    <xf numFmtId="9" fontId="34" fillId="0" borderId="39" xfId="33" applyNumberFormat="1" applyFont="1" applyFill="1" applyBorder="1"/>
    <xf numFmtId="0" fontId="34" fillId="0" borderId="0" xfId="33" applyFont="1" applyFill="1" applyBorder="1"/>
    <xf numFmtId="0" fontId="34" fillId="0" borderId="0" xfId="33" applyFont="1" applyFill="1" applyBorder="1" applyAlignment="1">
      <alignment horizontal="right"/>
    </xf>
    <xf numFmtId="9" fontId="34" fillId="0" borderId="0" xfId="33" applyNumberFormat="1" applyFont="1" applyFill="1" applyBorder="1"/>
    <xf numFmtId="0" fontId="23" fillId="0" borderId="0" xfId="33" applyFont="1" applyFill="1"/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center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zoomScale="90" zoomScaleNormal="90" zoomScaleSheetLayoutView="90" workbookViewId="0">
      <pane ySplit="5" topLeftCell="A6" activePane="bottomLeft" state="frozen"/>
      <selection pane="bottomLeft" activeCell="A2" sqref="A2:F2"/>
    </sheetView>
  </sheetViews>
  <sheetFormatPr defaultRowHeight="15" x14ac:dyDescent="0.25"/>
  <cols>
    <col min="1" max="1" width="5" style="17" customWidth="1"/>
    <col min="2" max="2" width="55.425781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2" customWidth="1"/>
    <col min="8" max="16384" width="9.140625" style="17"/>
  </cols>
  <sheetData>
    <row r="1" spans="1:10" ht="33.75" customHeight="1" x14ac:dyDescent="0.25">
      <c r="G1" s="17" t="s">
        <v>182</v>
      </c>
    </row>
    <row r="2" spans="1:10" ht="36.75" customHeight="1" x14ac:dyDescent="0.25">
      <c r="A2" s="130" t="s">
        <v>121</v>
      </c>
      <c r="B2" s="131"/>
      <c r="C2" s="131"/>
      <c r="D2" s="131"/>
      <c r="E2" s="131"/>
      <c r="F2" s="131"/>
    </row>
    <row r="3" spans="1:10" ht="30" customHeight="1" thickBot="1" x14ac:dyDescent="0.3">
      <c r="A3" s="18"/>
      <c r="B3" s="139" t="s">
        <v>170</v>
      </c>
      <c r="C3" s="139"/>
      <c r="D3" s="139"/>
      <c r="E3" s="139"/>
      <c r="F3" s="139"/>
      <c r="G3" s="103"/>
      <c r="H3" s="89"/>
      <c r="I3" s="89"/>
      <c r="J3" s="89"/>
    </row>
    <row r="4" spans="1:10" ht="24.75" customHeight="1" x14ac:dyDescent="0.25">
      <c r="A4" s="132" t="s">
        <v>111</v>
      </c>
      <c r="B4" s="134" t="s">
        <v>67</v>
      </c>
      <c r="C4" s="132" t="s">
        <v>68</v>
      </c>
      <c r="D4" s="136"/>
      <c r="E4" s="137" t="s">
        <v>168</v>
      </c>
      <c r="F4" s="138"/>
      <c r="G4" s="128" t="s">
        <v>149</v>
      </c>
    </row>
    <row r="5" spans="1:10" ht="50.25" customHeight="1" thickBot="1" x14ac:dyDescent="0.3">
      <c r="A5" s="133"/>
      <c r="B5" s="135"/>
      <c r="C5" s="90" t="s">
        <v>122</v>
      </c>
      <c r="D5" s="91" t="s">
        <v>158</v>
      </c>
      <c r="E5" s="19" t="s">
        <v>124</v>
      </c>
      <c r="F5" s="20" t="s">
        <v>162</v>
      </c>
      <c r="G5" s="129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2"/>
      <c r="E6" s="24" t="s">
        <v>88</v>
      </c>
      <c r="F6" s="25" t="s">
        <v>88</v>
      </c>
      <c r="G6" s="105"/>
    </row>
    <row r="7" spans="1:10" ht="15.75" thickBot="1" x14ac:dyDescent="0.3">
      <c r="A7" s="26"/>
      <c r="B7" s="27" t="s">
        <v>86</v>
      </c>
      <c r="C7" s="28"/>
      <c r="D7" s="93"/>
      <c r="E7" s="29"/>
      <c r="F7" s="30"/>
      <c r="G7" s="106"/>
    </row>
    <row r="8" spans="1:10" ht="30.75" customHeight="1" x14ac:dyDescent="0.25">
      <c r="A8" s="64" t="s">
        <v>60</v>
      </c>
      <c r="B8" s="65" t="s">
        <v>114</v>
      </c>
      <c r="C8" s="32"/>
      <c r="D8" s="94">
        <v>0.12</v>
      </c>
      <c r="E8" s="32" t="s">
        <v>166</v>
      </c>
      <c r="F8" s="33" t="s">
        <v>167</v>
      </c>
      <c r="G8" s="107" t="s">
        <v>159</v>
      </c>
    </row>
    <row r="9" spans="1:10" ht="23.25" customHeight="1" x14ac:dyDescent="0.25">
      <c r="A9" s="57" t="s">
        <v>61</v>
      </c>
      <c r="B9" s="56" t="s">
        <v>69</v>
      </c>
      <c r="C9" s="60"/>
      <c r="D9" s="94">
        <f>D8*0.15</f>
        <v>1.7999999999999999E-2</v>
      </c>
      <c r="E9" s="36" t="s">
        <v>94</v>
      </c>
      <c r="F9" s="37" t="s">
        <v>103</v>
      </c>
      <c r="G9" s="108" t="s">
        <v>150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5">
        <f>(D8+D9)*0.83</f>
        <v>0.11453999999999998</v>
      </c>
      <c r="E10" s="38" t="s">
        <v>95</v>
      </c>
      <c r="F10" s="37" t="s">
        <v>110</v>
      </c>
      <c r="G10" s="108" t="s">
        <v>150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5">
        <f>(D8+D9)*0.6</f>
        <v>8.2799999999999985E-2</v>
      </c>
      <c r="E11" s="38" t="s">
        <v>96</v>
      </c>
      <c r="F11" s="37" t="s">
        <v>112</v>
      </c>
      <c r="G11" s="108" t="s">
        <v>150</v>
      </c>
    </row>
    <row r="12" spans="1:10" s="58" customFormat="1" ht="33.75" customHeight="1" x14ac:dyDescent="0.25">
      <c r="A12" s="57" t="s">
        <v>64</v>
      </c>
      <c r="B12" s="56" t="s">
        <v>80</v>
      </c>
      <c r="C12" s="60"/>
      <c r="D12" s="95">
        <v>0.4</v>
      </c>
      <c r="E12" s="38" t="s">
        <v>88</v>
      </c>
      <c r="F12" s="37" t="s">
        <v>93</v>
      </c>
      <c r="G12" s="108" t="s">
        <v>160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5">
        <f>0.12*D12</f>
        <v>4.8000000000000001E-2</v>
      </c>
      <c r="E13" s="39" t="s">
        <v>92</v>
      </c>
      <c r="F13" s="40" t="s">
        <v>82</v>
      </c>
      <c r="G13" s="108" t="s">
        <v>150</v>
      </c>
    </row>
    <row r="14" spans="1:10" s="58" customFormat="1" ht="31.5" customHeight="1" x14ac:dyDescent="0.25">
      <c r="A14" s="57" t="s">
        <v>66</v>
      </c>
      <c r="B14" s="56" t="s">
        <v>152</v>
      </c>
      <c r="C14" s="60"/>
      <c r="D14" s="95">
        <v>0.05</v>
      </c>
      <c r="E14" s="38" t="s">
        <v>88</v>
      </c>
      <c r="F14" s="37" t="s">
        <v>151</v>
      </c>
      <c r="G14" s="108" t="s">
        <v>160</v>
      </c>
    </row>
    <row r="15" spans="1:10" s="58" customFormat="1" ht="18" customHeight="1" x14ac:dyDescent="0.25">
      <c r="A15" s="57" t="s">
        <v>71</v>
      </c>
      <c r="B15" s="56" t="s">
        <v>153</v>
      </c>
      <c r="C15" s="60"/>
      <c r="D15" s="95">
        <f>0.02*D14</f>
        <v>1E-3</v>
      </c>
      <c r="E15" s="39" t="s">
        <v>91</v>
      </c>
      <c r="F15" s="40" t="s">
        <v>154</v>
      </c>
      <c r="G15" s="108" t="s">
        <v>150</v>
      </c>
    </row>
    <row r="16" spans="1:10" s="58" customFormat="1" ht="29.25" customHeight="1" x14ac:dyDescent="0.25">
      <c r="A16" s="57" t="s">
        <v>73</v>
      </c>
      <c r="B16" s="56" t="s">
        <v>106</v>
      </c>
      <c r="C16" s="60"/>
      <c r="D16" s="95">
        <v>0.05</v>
      </c>
      <c r="E16" s="38" t="s">
        <v>88</v>
      </c>
      <c r="F16" s="40" t="s">
        <v>155</v>
      </c>
      <c r="G16" s="101" t="s">
        <v>155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5">
        <f>0.03*D16</f>
        <v>1.5E-3</v>
      </c>
      <c r="E17" s="39" t="s">
        <v>90</v>
      </c>
      <c r="F17" s="40" t="s">
        <v>108</v>
      </c>
      <c r="G17" s="108" t="s">
        <v>150</v>
      </c>
    </row>
    <row r="18" spans="1:7" ht="23.25" customHeight="1" x14ac:dyDescent="0.25">
      <c r="A18" s="66" t="s">
        <v>75</v>
      </c>
      <c r="B18" s="56" t="s">
        <v>70</v>
      </c>
      <c r="C18" s="60"/>
      <c r="D18" s="95">
        <v>0.09</v>
      </c>
      <c r="E18" s="38" t="s">
        <v>88</v>
      </c>
      <c r="F18" s="37" t="s">
        <v>98</v>
      </c>
      <c r="G18" s="108" t="s">
        <v>161</v>
      </c>
    </row>
    <row r="19" spans="1:7" ht="24.75" customHeight="1" x14ac:dyDescent="0.25">
      <c r="A19" s="57" t="s">
        <v>76</v>
      </c>
      <c r="B19" s="56" t="s">
        <v>72</v>
      </c>
      <c r="C19" s="60"/>
      <c r="D19" s="95">
        <f>(D8+D9+D12+D13+D16+D17+D18)*0.0308</f>
        <v>2.2407000000000003E-2</v>
      </c>
      <c r="E19" s="36" t="s">
        <v>89</v>
      </c>
      <c r="F19" s="37" t="s">
        <v>125</v>
      </c>
      <c r="G19" s="108" t="s">
        <v>150</v>
      </c>
    </row>
    <row r="20" spans="1:7" ht="18" customHeight="1" thickBot="1" x14ac:dyDescent="0.3">
      <c r="A20" s="111" t="s">
        <v>77</v>
      </c>
      <c r="B20" s="112"/>
      <c r="C20" s="113"/>
      <c r="D20" s="114"/>
      <c r="E20" s="115"/>
      <c r="F20" s="116"/>
      <c r="G20" s="117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5"/>
    </row>
    <row r="22" spans="1:7" ht="21.75" customHeight="1" thickBot="1" x14ac:dyDescent="0.3">
      <c r="A22" s="43"/>
      <c r="B22" s="44" t="s">
        <v>87</v>
      </c>
      <c r="C22" s="63"/>
      <c r="D22" s="96"/>
      <c r="E22" s="45"/>
      <c r="F22" s="46"/>
      <c r="G22" s="109"/>
    </row>
    <row r="23" spans="1:7" ht="36.75" customHeight="1" x14ac:dyDescent="0.25">
      <c r="A23" s="34" t="s">
        <v>83</v>
      </c>
      <c r="B23" s="31" t="s">
        <v>114</v>
      </c>
      <c r="C23" s="61"/>
      <c r="D23" s="94">
        <v>0</v>
      </c>
      <c r="E23" s="32" t="s">
        <v>164</v>
      </c>
      <c r="F23" s="33" t="s">
        <v>165</v>
      </c>
      <c r="G23" s="107" t="s">
        <v>178</v>
      </c>
    </row>
    <row r="24" spans="1:7" x14ac:dyDescent="0.25">
      <c r="A24" s="34" t="s">
        <v>84</v>
      </c>
      <c r="B24" s="35" t="s">
        <v>115</v>
      </c>
      <c r="C24" s="59"/>
      <c r="D24" s="95">
        <f>D23*0.15</f>
        <v>0</v>
      </c>
      <c r="E24" s="36" t="s">
        <v>99</v>
      </c>
      <c r="F24" s="37" t="s">
        <v>104</v>
      </c>
      <c r="G24" s="108" t="s">
        <v>150</v>
      </c>
    </row>
    <row r="25" spans="1:7" x14ac:dyDescent="0.25">
      <c r="A25" s="41" t="s">
        <v>79</v>
      </c>
      <c r="B25" s="35" t="s">
        <v>156</v>
      </c>
      <c r="C25" s="60"/>
      <c r="D25" s="95">
        <f>(D23+D24)*0.5525</f>
        <v>0</v>
      </c>
      <c r="E25" s="38" t="s">
        <v>100</v>
      </c>
      <c r="F25" s="37" t="s">
        <v>116</v>
      </c>
      <c r="G25" s="108" t="s">
        <v>150</v>
      </c>
    </row>
    <row r="26" spans="1:7" ht="15.75" thickBot="1" x14ac:dyDescent="0.3">
      <c r="A26" s="41" t="s">
        <v>85</v>
      </c>
      <c r="B26" s="42" t="s">
        <v>157</v>
      </c>
      <c r="C26" s="60"/>
      <c r="D26" s="97">
        <f>(D23+D24)*0.32</f>
        <v>0</v>
      </c>
      <c r="E26" s="38" t="s">
        <v>101</v>
      </c>
      <c r="F26" s="37" t="s">
        <v>117</v>
      </c>
      <c r="G26" s="108" t="s">
        <v>150</v>
      </c>
    </row>
    <row r="27" spans="1:7" ht="30.75" thickBot="1" x14ac:dyDescent="0.3">
      <c r="A27" s="47">
        <v>20</v>
      </c>
      <c r="B27" s="48" t="s">
        <v>109</v>
      </c>
      <c r="C27" s="49"/>
      <c r="D27" s="98"/>
      <c r="E27" s="24"/>
      <c r="F27" s="25" t="s">
        <v>118</v>
      </c>
      <c r="G27" s="105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0">
        <f>SUM(D8:D26)</f>
        <v>0.998247</v>
      </c>
      <c r="E28" s="24"/>
      <c r="F28" s="50" t="s">
        <v>163</v>
      </c>
      <c r="G28" s="105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99"/>
      <c r="E29" s="54"/>
      <c r="F29" s="55" t="s">
        <v>119</v>
      </c>
      <c r="G29" s="110"/>
    </row>
    <row r="30" spans="1:7" ht="27.75" customHeight="1" x14ac:dyDescent="0.25"/>
    <row r="31" spans="1:7" ht="18" customHeight="1" x14ac:dyDescent="0.25">
      <c r="B31" s="17" t="s">
        <v>179</v>
      </c>
    </row>
    <row r="32" spans="1:7" s="58" customFormat="1" ht="20.25" customHeight="1" x14ac:dyDescent="0.25">
      <c r="B32" s="58" t="s">
        <v>177</v>
      </c>
      <c r="G32" s="104"/>
    </row>
    <row r="33" spans="2:7" s="58" customFormat="1" ht="16.5" customHeight="1" x14ac:dyDescent="0.25">
      <c r="C33" s="118" t="s">
        <v>95</v>
      </c>
      <c r="D33" s="118" t="s">
        <v>96</v>
      </c>
      <c r="G33" s="104"/>
    </row>
    <row r="34" spans="2:7" s="58" customFormat="1" ht="16.5" customHeight="1" x14ac:dyDescent="0.25">
      <c r="B34" s="125" t="s">
        <v>173</v>
      </c>
      <c r="C34" s="126">
        <v>0.68</v>
      </c>
      <c r="D34" s="126">
        <v>0.48</v>
      </c>
      <c r="E34" s="124"/>
      <c r="F34" s="124"/>
      <c r="G34" s="104"/>
    </row>
    <row r="35" spans="2:7" s="58" customFormat="1" x14ac:dyDescent="0.25">
      <c r="B35" s="119" t="s">
        <v>174</v>
      </c>
      <c r="C35" s="120">
        <f>66%*0.85</f>
        <v>0.56100000000000005</v>
      </c>
      <c r="D35" s="120">
        <f>65%*0.8</f>
        <v>0.52</v>
      </c>
      <c r="E35" s="121"/>
      <c r="F35" s="121"/>
      <c r="G35" s="104"/>
    </row>
    <row r="36" spans="2:7" s="58" customFormat="1" x14ac:dyDescent="0.25">
      <c r="B36" s="119" t="s">
        <v>176</v>
      </c>
      <c r="C36" s="120">
        <v>0.77</v>
      </c>
      <c r="D36" s="120">
        <v>0.68</v>
      </c>
      <c r="E36" s="121"/>
      <c r="F36" s="121"/>
      <c r="G36" s="104"/>
    </row>
    <row r="37" spans="2:7" s="58" customFormat="1" x14ac:dyDescent="0.25">
      <c r="B37" s="119" t="s">
        <v>175</v>
      </c>
      <c r="C37" s="120">
        <f>111%</f>
        <v>1.1100000000000001</v>
      </c>
      <c r="D37" s="120">
        <v>0.71</v>
      </c>
      <c r="E37" s="121"/>
      <c r="F37" s="121"/>
      <c r="G37" s="104"/>
    </row>
    <row r="38" spans="2:7" s="58" customFormat="1" ht="7.5" customHeight="1" x14ac:dyDescent="0.25">
      <c r="B38" s="122"/>
      <c r="C38" s="123"/>
      <c r="D38" s="123"/>
      <c r="E38" s="124"/>
      <c r="F38" s="124"/>
      <c r="G38" s="104"/>
    </row>
    <row r="39" spans="2:7" s="58" customFormat="1" ht="19.5" customHeight="1" x14ac:dyDescent="0.25">
      <c r="B39" s="119" t="s">
        <v>171</v>
      </c>
      <c r="C39" s="120">
        <f>C34*0.4+C35*0.05+C36*0.25+C37*0.3</f>
        <v>0.82555000000000001</v>
      </c>
      <c r="D39" s="120">
        <f>D34*0.4+D35*0.05+D36*0.25+D37*0.3</f>
        <v>0.60099999999999998</v>
      </c>
      <c r="E39" s="121"/>
      <c r="F39" s="121"/>
      <c r="G39" s="104"/>
    </row>
    <row r="40" spans="2:7" s="58" customFormat="1" x14ac:dyDescent="0.25">
      <c r="B40" s="58" t="s">
        <v>172</v>
      </c>
      <c r="G40" s="104"/>
    </row>
    <row r="42" spans="2:7" x14ac:dyDescent="0.25">
      <c r="B42" s="127" t="s">
        <v>180</v>
      </c>
    </row>
    <row r="43" spans="2:7" x14ac:dyDescent="0.25">
      <c r="B43" s="127" t="s">
        <v>181</v>
      </c>
    </row>
    <row r="44" spans="2:7" s="58" customFormat="1" x14ac:dyDescent="0.25">
      <c r="B44" s="58" t="s">
        <v>172</v>
      </c>
      <c r="G44" s="104"/>
    </row>
  </sheetData>
  <mergeCells count="7">
    <mergeCell ref="G4:G5"/>
    <mergeCell ref="A2:F2"/>
    <mergeCell ref="A4:A5"/>
    <mergeCell ref="B4:B5"/>
    <mergeCell ref="C4:D4"/>
    <mergeCell ref="E4:F4"/>
    <mergeCell ref="B3:F3"/>
  </mergeCells>
  <printOptions horizontalCentered="1"/>
  <pageMargins left="0.39370078740157483" right="0.39370078740157483" top="0.78740157480314965" bottom="0.59055118110236227" header="0.31496062992125984" footer="0.15748031496062992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A4" sqref="A4:I4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42" t="s">
        <v>183</v>
      </c>
      <c r="H1" s="142"/>
    </row>
    <row r="2" spans="1:9" x14ac:dyDescent="0.25">
      <c r="E2" s="17"/>
      <c r="F2" s="17"/>
    </row>
    <row r="3" spans="1:9" ht="15" customHeight="1" x14ac:dyDescent="0.25">
      <c r="A3" s="140" t="s">
        <v>169</v>
      </c>
      <c r="B3" s="140"/>
      <c r="C3" s="140"/>
      <c r="D3" s="140"/>
      <c r="E3" s="140"/>
      <c r="F3" s="140"/>
      <c r="G3" s="140"/>
      <c r="H3" s="140"/>
    </row>
    <row r="4" spans="1:9" ht="30" customHeight="1" x14ac:dyDescent="0.25">
      <c r="A4" s="141" t="s">
        <v>170</v>
      </c>
      <c r="B4" s="141"/>
      <c r="C4" s="141"/>
      <c r="D4" s="141"/>
      <c r="E4" s="141"/>
      <c r="F4" s="141"/>
      <c r="G4" s="141"/>
      <c r="H4" s="141"/>
      <c r="I4" s="141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129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130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131</v>
      </c>
      <c r="B8" s="68"/>
      <c r="C8" s="68"/>
      <c r="D8" s="69"/>
      <c r="E8" s="70">
        <v>10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132</v>
      </c>
      <c r="B10" s="72" t="s">
        <v>133</v>
      </c>
      <c r="C10" s="72" t="s">
        <v>134</v>
      </c>
      <c r="D10" s="72" t="s">
        <v>135</v>
      </c>
      <c r="E10" s="72" t="s">
        <v>136</v>
      </c>
      <c r="F10" s="72" t="s">
        <v>137</v>
      </c>
      <c r="G10" s="72" t="s">
        <v>138</v>
      </c>
      <c r="H10" s="72" t="s">
        <v>139</v>
      </c>
      <c r="I10" s="72" t="s">
        <v>140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141</v>
      </c>
      <c r="E11" s="73" t="s">
        <v>142</v>
      </c>
      <c r="F11" s="73" t="s">
        <v>143</v>
      </c>
      <c r="G11" s="73" t="s">
        <v>144</v>
      </c>
      <c r="H11" s="73" t="s">
        <v>145</v>
      </c>
      <c r="I11" s="73" t="s">
        <v>146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147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148</v>
      </c>
      <c r="B17" s="17"/>
      <c r="C17" s="17"/>
      <c r="D17" s="17"/>
      <c r="E17" s="17"/>
      <c r="F17" s="17"/>
      <c r="G17" s="17"/>
      <c r="H17" s="17"/>
    </row>
  </sheetData>
  <mergeCells count="3">
    <mergeCell ref="A3:H3"/>
    <mergeCell ref="A4:I4"/>
    <mergeCell ref="G1:H1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Самойлов Михаил Александрович</cp:lastModifiedBy>
  <cp:lastPrinted>2017-04-14T11:55:49Z</cp:lastPrinted>
  <dcterms:created xsi:type="dcterms:W3CDTF">2010-09-28T10:04:17Z</dcterms:created>
  <dcterms:modified xsi:type="dcterms:W3CDTF">2017-04-14T11:55:51Z</dcterms:modified>
</cp:coreProperties>
</file>